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30" yWindow="840" windowWidth="7680" windowHeight="8115" activeTab="0"/>
  </bookViews>
  <sheets>
    <sheet name="PMR OBJETIVOS 2015" sheetId="1" r:id="rId1"/>
    <sheet name="PMR  DE 2015" sheetId="2" r:id="rId2"/>
  </sheets>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<sst xmlns="http://schemas.openxmlformats.org/spreadsheetml/2006/main" count="73" uniqueCount="60">
  <si>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</si>
  <si>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</si>
  <si>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</si>
  <si>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</si>
  <si>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</si>
  <si>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</si>
  <si>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</si>
  <si>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</si>
  <si>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</si>
  <si>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</si>
  <si>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</si>
  <si>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</si>
  <si>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</si>
  <si>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</si>
  <si>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</si>
  <si>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</si>
  <si>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</si>
  <si>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</si>
  <si>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</si>
  <si>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</si>
  <si>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</si>
  <si>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</si>
  <si>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HACER EFECTIVO  EL RESARCIMIENTO AL DAÑO CAUSADO AL ERARIO DISTRITAL</t>
  </si>
  <si>
    <t>POSICIONAR LA IMAGEN DE LA CONTRALORIA DE BOGOTÁ, D.C.</t>
  </si>
  <si>
    <t>5.0</t>
  </si>
  <si>
    <r>
      <t>PORCENTAJE DE ENTIDADES DISTRITALES AUDITADAS DURANTE EL PERIODO</t>
    </r>
    <r>
      <rPr>
        <sz val="9"/>
        <rFont val="Arial"/>
        <family val="2"/>
      </rPr>
      <t xml:space="preserve">
No. De sujetos de control auditados en la vigencia / Total de sujetos de control competencia de la Contraloria de Bogotá *100</t>
    </r>
  </si>
  <si>
    <r>
      <t>INFORMES DE AUDITORIA REALIZADOS DURANTE EL PERIODO</t>
    </r>
    <r>
      <rPr>
        <sz val="9"/>
        <rFont val="Arial"/>
        <family val="2"/>
      </rPr>
      <t xml:space="preserve">
Total Informes de Auditoria realizados</t>
    </r>
  </si>
  <si>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</si>
  <si>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</si>
  <si>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</si>
  <si>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</si>
  <si>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</si>
  <si>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</si>
  <si>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</si>
  <si>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</si>
  <si>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</si>
  <si>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</si>
  <si>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</si>
  <si>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</si>
  <si>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t>
    </r>
  </si>
  <si>
    <t xml:space="preserve">Unidad Ejecutora No 02 Auditoria Fiscal </t>
  </si>
  <si>
    <t xml:space="preserve">OBJETIVOS - PRODUCTOS E  INDICADORES  DE 2015 </t>
  </si>
  <si>
    <t>FORMATO CBN 1003 PRESUPUESTO ORIENTADO A RESULTADOS -POR-</t>
  </si>
  <si>
    <t>PROGRAMADO 2015</t>
  </si>
  <si>
    <t>PRESUPUESTO POR PRODUCTOS VIGENCIA 2015</t>
  </si>
  <si>
    <t xml:space="preserve">Elaboró:- Claudia Pedraza-  Direccion Tecnica de Planeación </t>
  </si>
  <si>
    <t xml:space="preserve">Aprobó: Biviana Duque Toro    - Director Técnico de Planeación </t>
  </si>
  <si>
    <t xml:space="preserve">Revisó y Aprobó : Biviana Duque Toro -Director Técnico de Planeación </t>
  </si>
  <si>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(270 actividades)</t>
    </r>
  </si>
  <si>
    <t>Fuente: Ejecución presupuestal Diciembre   de 2015 Unidad Ejecutora No. 1</t>
  </si>
  <si>
    <t xml:space="preserve">Elaboró:   - Claudia Pedraza A  -                         Fecha: Enero   de 2016     </t>
  </si>
  <si>
    <t>Fecha de Elaboración: Enero   de 2016</t>
  </si>
  <si>
    <t xml:space="preserve">ALCANZADO A DICIEMBRE  </t>
  </si>
  <si>
    <t xml:space="preserve">ALCANZADO A DICIEMBRE </t>
  </si>
  <si>
    <t xml:space="preserve">ALCANZADO A DICIEMBRE   </t>
  </si>
  <si>
    <t>Seguimiento a diciembre de 2015: Se realizaron 300 actividades, mediante el proyecto de inversión Nº 770, contratos 71 y 60 de 2015  se realizaron 60 actividades que incluyen Instrumentos de Interacción (Rendiciones de Cuentas, promoción, divulgación y sensibilización, Mecanismos de control social a la gestión pública , instrumentos de interacción consistentes en 20 rendiciones de cuentas locales, evaluación y diagnóstico de los comités de control social, mesas de trabajo ciudadanas, inspecciones a terreno, auditoria social, contactos ciudadanos, mesa de trabajo con sujetos de control sector movilidad) y 240 a través de la gestión realizada en las 20 localidades.</t>
  </si>
  <si>
    <t>Seguimiento a diciembre de 2015: En desarrollo del contrato Nº 071 de 29 de mayo de 2015, con la Universidad Jorge Tadeo Lozano, en la quinta obligación se estableció la medición de la satisfacción de los clientes ciudadanía y concejo. En relación con la Ciudadanía se entrevistaron 451 ciudadanos, de los cuale 423 tienen una percepción positiva de la Contraloría de Bogotá, D.C. es decir el 94%.</t>
  </si>
  <si>
    <t>GIROS ACUMULADOS A DICIEMBRE DE 2015</t>
  </si>
  <si>
    <r>
      <t>MONTO DE DINERO SUCEPTIBLE DE RECAUDO POR PROCESOS DE RESPONSABILIDAD FISCAL POR VIGENCIA FISCAL</t>
    </r>
    <r>
      <rPr>
        <sz val="9"/>
        <rFont val="Arial"/>
        <family val="2"/>
      </rPr>
      <t xml:space="preserve">
Valor del recaudo realizado por la Subdirección de Cobro Coactivo / Valor a recaudar programado
($1.203.270.719,31/$600.000.000)</t>
    </r>
  </si>
  <si>
    <r>
      <t xml:space="preserve">TASA DE RETORNO
</t>
    </r>
    <r>
      <rPr>
        <sz val="9"/>
        <rFont val="Arial"/>
        <family val="2"/>
      </rPr>
      <t>Valor de los beneficios / total presupuesto ejecutado por la Contraloria de Bogotá, D.C. en el periodo analizado  (412.053.822.428,45 / 104.186.891.177 = 3,95495)</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</si>
</sst>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00"/>
    <numFmt numFmtId="197" formatCode="&quot;$&quot;\ #,##0.00"/>
    <numFmt numFmtId="198" formatCode="#,##0.0"/>
    <numFmt numFmtId="199" formatCode="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240A]d&quot; de &quot;mmmm&quot; de &quot;yyyy"/>
    <numFmt numFmtId="205" formatCode="[$-240A]h:mm:ss\ AM/PM"/>
    <numFmt numFmtId="206" formatCode="#,##0.0000"/>
    <numFmt numFmtId="207" formatCode="#,##0.00000"/>
    <numFmt numFmtId="208" formatCode="0.0"/>
    <numFmt numFmtId="209" formatCode="#,##0.000000"/>
    <numFmt numFmtId="210" formatCode="#,##0.0000000"/>
  </numFmts>
  <fonts count="56">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3" fillId="28"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48" fillId="20"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68">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3" fontId="12" fillId="33" borderId="10" xfId="0" applyNumberFormat="1" applyFont="1" applyFill="1" applyBorder="1" applyAlignment="1">
      <alignment/>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198" fontId="4" fillId="0" borderId="10" xfId="0" applyNumberFormat="1" applyFont="1" applyFill="1" applyBorder="1" applyAlignment="1">
      <alignment horizontal="center" vertical="center"/>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4" borderId="10" xfId="0" applyFont="1" applyFill="1" applyBorder="1" applyAlignment="1">
      <alignment vertical="top"/>
    </xf>
    <xf numFmtId="0" fontId="5" fillId="0" borderId="10" xfId="0" applyFont="1" applyBorder="1" applyAlignment="1">
      <alignment horizontal="left" vertical="center" wrapText="1"/>
    </xf>
    <xf numFmtId="0" fontId="5" fillId="34"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171" fontId="13" fillId="0" borderId="0" xfId="49"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2" fontId="13" fillId="0" borderId="0" xfId="0" applyNumberFormat="1" applyFont="1" applyAlignment="1">
      <alignment/>
    </xf>
    <xf numFmtId="0" fontId="54" fillId="0" borderId="0" xfId="0" applyFont="1" applyAlignment="1">
      <alignment vertical="center" wrapText="1"/>
    </xf>
    <xf numFmtId="0" fontId="13" fillId="0" borderId="0" xfId="0" applyFont="1" applyAlignment="1">
      <alignment horizontal="left" wrapText="1"/>
    </xf>
    <xf numFmtId="9" fontId="15" fillId="35" borderId="10" xfId="56" applyFont="1" applyFill="1" applyBorder="1" applyAlignment="1">
      <alignment horizontal="center" vertical="center"/>
    </xf>
    <xf numFmtId="9" fontId="4" fillId="35" borderId="10" xfId="56" applyFont="1" applyFill="1" applyBorder="1" applyAlignment="1">
      <alignment horizontal="center" vertical="center" wrapText="1"/>
    </xf>
    <xf numFmtId="0" fontId="0" fillId="36" borderId="10" xfId="0" applyFill="1" applyBorder="1" applyAlignment="1">
      <alignment/>
    </xf>
    <xf numFmtId="171" fontId="10" fillId="35" borderId="10" xfId="49" applyFont="1" applyFill="1" applyBorder="1" applyAlignment="1">
      <alignment vertical="top" wrapText="1"/>
    </xf>
    <xf numFmtId="199" fontId="4" fillId="35" borderId="10" xfId="56" applyNumberFormat="1" applyFont="1" applyFill="1" applyBorder="1" applyAlignment="1">
      <alignment horizontal="center" vertical="center"/>
    </xf>
    <xf numFmtId="3" fontId="4" fillId="35" borderId="10" xfId="0" applyNumberFormat="1" applyFont="1" applyFill="1" applyBorder="1" applyAlignment="1">
      <alignment horizontal="center" vertical="center"/>
    </xf>
    <xf numFmtId="4" fontId="4" fillId="35" borderId="10" xfId="0" applyNumberFormat="1" applyFont="1" applyFill="1" applyBorder="1" applyAlignment="1">
      <alignment horizontal="center" vertical="center"/>
    </xf>
    <xf numFmtId="9" fontId="4" fillId="35" borderId="10" xfId="56" applyFont="1" applyFill="1" applyBorder="1" applyAlignment="1">
      <alignment horizontal="center" vertical="center"/>
    </xf>
    <xf numFmtId="0" fontId="5" fillId="0" borderId="10" xfId="0" applyFont="1" applyBorder="1" applyAlignment="1">
      <alignment horizontal="left" vertical="center" wrapText="1"/>
    </xf>
    <xf numFmtId="0" fontId="16" fillId="37" borderId="11" xfId="0" applyFont="1" applyFill="1" applyBorder="1" applyAlignment="1">
      <alignment horizontal="center"/>
    </xf>
    <xf numFmtId="0" fontId="16" fillId="37" borderId="12" xfId="0" applyFont="1" applyFill="1" applyBorder="1" applyAlignment="1">
      <alignment horizontal="center"/>
    </xf>
    <xf numFmtId="0" fontId="16" fillId="37" borderId="13" xfId="0" applyFont="1" applyFill="1" applyBorder="1" applyAlignment="1">
      <alignment horizontal="center"/>
    </xf>
    <xf numFmtId="0" fontId="5" fillId="34" borderId="10" xfId="0" applyFont="1" applyFill="1" applyBorder="1" applyAlignment="1">
      <alignment horizontal="center" vertical="top"/>
    </xf>
    <xf numFmtId="0" fontId="7" fillId="0" borderId="0" xfId="0" applyFont="1" applyFill="1" applyBorder="1" applyAlignment="1">
      <alignment horizontal="left" vertical="center" wrapText="1"/>
    </xf>
    <xf numFmtId="3" fontId="5" fillId="34" borderId="10" xfId="0" applyNumberFormat="1" applyFont="1" applyFill="1" applyBorder="1" applyAlignment="1">
      <alignment horizontal="center" vertical="center" wrapText="1"/>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4" borderId="10" xfId="0" applyFont="1" applyFill="1" applyBorder="1" applyAlignment="1">
      <alignment horizontal="center" vertical="top" wrapText="1"/>
    </xf>
    <xf numFmtId="0" fontId="11" fillId="0" borderId="14" xfId="0" applyFont="1" applyBorder="1" applyAlignment="1">
      <alignment horizontal="left"/>
    </xf>
    <xf numFmtId="0" fontId="11" fillId="0" borderId="0" xfId="0" applyFont="1" applyAlignment="1">
      <alignment horizontal="left"/>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0" fontId="2" fillId="32" borderId="15" xfId="0" applyFont="1" applyFill="1" applyBorder="1" applyAlignment="1">
      <alignment horizontal="center" wrapText="1"/>
    </xf>
    <xf numFmtId="0" fontId="2" fillId="32" borderId="16" xfId="0" applyFont="1" applyFill="1" applyBorder="1" applyAlignment="1">
      <alignment horizontal="center" wrapText="1"/>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28575</xdr:rowOff>
    </xdr:from>
    <xdr:to>
      <xdr:col>0</xdr:col>
      <xdr:colOff>933450</xdr:colOff>
      <xdr:row>3</xdr:row>
      <xdr:rowOff>152400</xdr:rowOff>
    </xdr:to>
    <xdr:pic>
      <xdr:nvPicPr>
        <xdr:cNvPr id="1" name="Picture 1" descr="logo nuevo contraloría"/>
        <xdr:cNvPicPr preferRelativeResize="1">
          <a:picLocks noChangeAspect="1"/>
        </xdr:cNvPicPr>
      </xdr:nvPicPr>
      <xdr:blipFill>
        <a:blip r:embed="rId1"/>
        <a:stretch>
          <a:fillRect/>
        </a:stretch>
      </xdr:blipFill>
      <xdr:spPr>
        <a:xfrm>
          <a:off x="114300" y="209550"/>
          <a:ext cx="8191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76200</xdr:rowOff>
    </xdr:from>
    <xdr:to>
      <xdr:col>0</xdr:col>
      <xdr:colOff>1476375</xdr:colOff>
      <xdr:row>4</xdr:row>
      <xdr:rowOff>104775</xdr:rowOff>
    </xdr:to>
    <xdr:pic>
      <xdr:nvPicPr>
        <xdr:cNvPr id="1" name="Picture 1" descr="logo nuevo contraloría"/>
        <xdr:cNvPicPr preferRelativeResize="1">
          <a:picLocks noChangeAspect="1"/>
        </xdr:cNvPicPr>
      </xdr:nvPicPr>
      <xdr:blipFill>
        <a:blip r:embed="rId1"/>
        <a:stretch>
          <a:fillRect/>
        </a:stretch>
      </xdr:blipFill>
      <xdr:spPr>
        <a:xfrm>
          <a:off x="333375" y="400050"/>
          <a:ext cx="11430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I27"/>
  <sheetViews>
    <sheetView tabSelected="1" zoomScalePageLayoutView="0" workbookViewId="0" topLeftCell="A1">
      <selection activeCell="B53" sqref="B53"/>
    </sheetView>
  </sheetViews>
  <sheetFormatPr defaultColWidth="11.421875" defaultRowHeight="15"/>
  <cols>
    <col min="1" max="1" width="36.00390625" style="21" customWidth="1"/>
    <col min="2" max="2" width="17.421875" style="21" customWidth="1"/>
    <col min="3" max="3" width="11.421875" style="21" customWidth="1"/>
    <col min="4" max="4" width="15.421875" style="21" customWidth="1"/>
    <col min="5" max="5" width="14.140625" style="21" customWidth="1"/>
    <col min="6" max="6" width="69.00390625" style="21" customWidth="1"/>
    <col min="7" max="7" width="13.57421875" style="21" customWidth="1"/>
    <col min="8" max="8" width="15.28125" style="21" customWidth="1"/>
    <col min="9" max="9" width="17.57421875" style="21" customWidth="1"/>
    <col min="10" max="16384" width="11.421875" style="21" customWidth="1"/>
  </cols>
  <sheetData>
    <row r="1" spans="1:5" ht="14.25">
      <c r="A1" s="49" t="s">
        <v>42</v>
      </c>
      <c r="B1" s="50"/>
      <c r="C1" s="50"/>
      <c r="D1" s="50"/>
      <c r="E1" s="51"/>
    </row>
    <row r="2" spans="1:4" ht="15.75" customHeight="1">
      <c r="A2" s="55" t="s">
        <v>4</v>
      </c>
      <c r="B2" s="55"/>
      <c r="C2" s="55"/>
      <c r="D2" s="55"/>
    </row>
    <row r="3" spans="1:4" ht="15.75">
      <c r="A3" s="56" t="s">
        <v>7</v>
      </c>
      <c r="B3" s="56"/>
      <c r="C3" s="56"/>
      <c r="D3" s="56"/>
    </row>
    <row r="4" spans="1:4" ht="24" customHeight="1">
      <c r="A4" s="57" t="s">
        <v>41</v>
      </c>
      <c r="B4" s="57"/>
      <c r="C4" s="57"/>
      <c r="D4" s="57"/>
    </row>
    <row r="5" spans="1:5" ht="14.25" customHeight="1">
      <c r="A5" s="25" t="s">
        <v>27</v>
      </c>
      <c r="B5" s="58" t="s">
        <v>21</v>
      </c>
      <c r="C5" s="58"/>
      <c r="D5" s="58"/>
      <c r="E5" s="58"/>
    </row>
    <row r="6" spans="1:5" ht="24">
      <c r="A6" s="1" t="s">
        <v>33</v>
      </c>
      <c r="B6" s="1" t="s">
        <v>0</v>
      </c>
      <c r="C6" s="1" t="s">
        <v>1</v>
      </c>
      <c r="D6" s="1" t="s">
        <v>43</v>
      </c>
      <c r="E6" s="1" t="s">
        <v>52</v>
      </c>
    </row>
    <row r="7" spans="1:5" ht="78.75" customHeight="1">
      <c r="A7" s="26" t="s">
        <v>25</v>
      </c>
      <c r="B7" s="20">
        <v>1</v>
      </c>
      <c r="C7" s="19">
        <v>1</v>
      </c>
      <c r="D7" s="19">
        <v>0.92</v>
      </c>
      <c r="E7" s="44">
        <v>0.973</v>
      </c>
    </row>
    <row r="8" spans="1:5" ht="20.25" customHeight="1">
      <c r="A8" s="25" t="s">
        <v>28</v>
      </c>
      <c r="B8" s="52" t="s">
        <v>5</v>
      </c>
      <c r="C8" s="52"/>
      <c r="D8" s="52"/>
      <c r="E8" s="52"/>
    </row>
    <row r="9" spans="1:5" ht="24">
      <c r="A9" s="1" t="s">
        <v>34</v>
      </c>
      <c r="B9" s="1" t="s">
        <v>6</v>
      </c>
      <c r="C9" s="1" t="s">
        <v>1</v>
      </c>
      <c r="D9" s="1" t="s">
        <v>43</v>
      </c>
      <c r="E9" s="1" t="str">
        <f>E6</f>
        <v>ALCANZADO A DICIEMBRE  </v>
      </c>
    </row>
    <row r="10" spans="1:5" ht="50.25" customHeight="1">
      <c r="A10" s="26" t="s">
        <v>26</v>
      </c>
      <c r="B10" s="2">
        <f>130+157+168+287</f>
        <v>742</v>
      </c>
      <c r="C10" s="3">
        <f>333+177+150+150</f>
        <v>810</v>
      </c>
      <c r="D10" s="3">
        <v>205</v>
      </c>
      <c r="E10" s="45">
        <v>286</v>
      </c>
    </row>
    <row r="11" spans="1:5" ht="24.75" customHeight="1">
      <c r="A11" s="27" t="s">
        <v>29</v>
      </c>
      <c r="B11" s="54" t="s">
        <v>22</v>
      </c>
      <c r="C11" s="54"/>
      <c r="D11" s="54"/>
      <c r="E11" s="54"/>
    </row>
    <row r="12" spans="1:5" ht="27" customHeight="1">
      <c r="A12" s="1" t="s">
        <v>35</v>
      </c>
      <c r="B12" s="1" t="s">
        <v>0</v>
      </c>
      <c r="C12" s="1" t="s">
        <v>1</v>
      </c>
      <c r="D12" s="1" t="str">
        <f>D6</f>
        <v>PROGRAMADO 2015</v>
      </c>
      <c r="E12" s="1" t="str">
        <f>E6</f>
        <v>ALCANZADO A DICIEMBRE  </v>
      </c>
    </row>
    <row r="13" spans="1:6" ht="81.75" customHeight="1">
      <c r="A13" s="26" t="s">
        <v>59</v>
      </c>
      <c r="B13" s="4">
        <v>4.34</v>
      </c>
      <c r="C13" s="4" t="s">
        <v>24</v>
      </c>
      <c r="D13" s="18">
        <v>3</v>
      </c>
      <c r="E13" s="46">
        <v>3.95</v>
      </c>
      <c r="F13" s="37"/>
    </row>
    <row r="14" spans="1:5" ht="14.25">
      <c r="A14" s="27" t="s">
        <v>30</v>
      </c>
      <c r="B14" s="52" t="s">
        <v>2</v>
      </c>
      <c r="C14" s="52"/>
      <c r="D14" s="52"/>
      <c r="E14" s="52"/>
    </row>
    <row r="15" spans="1:5" ht="24">
      <c r="A15" s="1" t="s">
        <v>36</v>
      </c>
      <c r="B15" s="1" t="s">
        <v>0</v>
      </c>
      <c r="C15" s="1" t="s">
        <v>1</v>
      </c>
      <c r="D15" s="1" t="str">
        <f>D6</f>
        <v>PROGRAMADO 2015</v>
      </c>
      <c r="E15" s="1" t="str">
        <f>E6</f>
        <v>ALCANZADO A DICIEMBRE  </v>
      </c>
    </row>
    <row r="16" spans="1:9" ht="109.5" customHeight="1">
      <c r="A16" s="24" t="s">
        <v>58</v>
      </c>
      <c r="B16" s="2">
        <v>300</v>
      </c>
      <c r="C16" s="3">
        <v>2000</v>
      </c>
      <c r="D16" s="3">
        <v>600</v>
      </c>
      <c r="E16" s="47">
        <v>2.01</v>
      </c>
      <c r="F16" s="39"/>
      <c r="I16" s="32"/>
    </row>
    <row r="17" spans="1:6" ht="14.25">
      <c r="A17" s="48" t="s">
        <v>20</v>
      </c>
      <c r="B17" s="48"/>
      <c r="C17" s="48"/>
      <c r="D17" s="48"/>
      <c r="E17" s="48"/>
      <c r="F17" s="33"/>
    </row>
    <row r="18" spans="1:5" ht="14.25" customHeight="1">
      <c r="A18" s="25" t="s">
        <v>31</v>
      </c>
      <c r="B18" s="58" t="s">
        <v>23</v>
      </c>
      <c r="C18" s="58"/>
      <c r="D18" s="58"/>
      <c r="E18" s="58"/>
    </row>
    <row r="19" spans="1:5" ht="25.5" customHeight="1">
      <c r="A19" s="28" t="s">
        <v>37</v>
      </c>
      <c r="B19" s="1" t="s">
        <v>0</v>
      </c>
      <c r="C19" s="1" t="s">
        <v>1</v>
      </c>
      <c r="D19" s="1" t="str">
        <f>D6</f>
        <v>PROGRAMADO 2015</v>
      </c>
      <c r="E19" s="1" t="s">
        <v>53</v>
      </c>
    </row>
    <row r="20" spans="1:6" ht="126" customHeight="1">
      <c r="A20" s="29" t="s">
        <v>39</v>
      </c>
      <c r="B20" s="23">
        <v>0.3</v>
      </c>
      <c r="C20" s="23">
        <v>0.8</v>
      </c>
      <c r="D20" s="23">
        <v>0.8</v>
      </c>
      <c r="E20" s="40">
        <v>0.94</v>
      </c>
      <c r="F20" s="38" t="s">
        <v>56</v>
      </c>
    </row>
    <row r="21" spans="1:5" ht="14.25">
      <c r="A21" s="25" t="s">
        <v>32</v>
      </c>
      <c r="B21" s="52" t="s">
        <v>3</v>
      </c>
      <c r="C21" s="52"/>
      <c r="D21" s="52"/>
      <c r="E21" s="52"/>
    </row>
    <row r="22" spans="1:5" ht="24">
      <c r="A22" s="1" t="s">
        <v>38</v>
      </c>
      <c r="B22" s="1" t="s">
        <v>0</v>
      </c>
      <c r="C22" s="1" t="s">
        <v>1</v>
      </c>
      <c r="D22" s="1" t="s">
        <v>43</v>
      </c>
      <c r="E22" s="1" t="s">
        <v>54</v>
      </c>
    </row>
    <row r="23" spans="1:6" ht="123" customHeight="1">
      <c r="A23" s="30" t="s">
        <v>48</v>
      </c>
      <c r="B23" s="20">
        <v>1</v>
      </c>
      <c r="C23" s="20">
        <v>1</v>
      </c>
      <c r="D23" s="20">
        <v>0.27</v>
      </c>
      <c r="E23" s="41">
        <v>1</v>
      </c>
      <c r="F23" s="38" t="s">
        <v>55</v>
      </c>
    </row>
    <row r="24" spans="1:5" ht="16.5" customHeight="1">
      <c r="A24" s="35"/>
      <c r="B24" s="36"/>
      <c r="C24" s="36"/>
      <c r="D24" s="36"/>
      <c r="E24" s="36"/>
    </row>
    <row r="25" spans="1:4" ht="14.25">
      <c r="A25" s="53" t="s">
        <v>45</v>
      </c>
      <c r="B25" s="53"/>
      <c r="C25" s="53"/>
      <c r="D25" s="53"/>
    </row>
    <row r="26" spans="1:4" ht="14.25">
      <c r="A26" s="31" t="s">
        <v>51</v>
      </c>
      <c r="B26" s="22"/>
      <c r="C26" s="22"/>
      <c r="D26" s="22"/>
    </row>
    <row r="27" spans="1:4" ht="14.25">
      <c r="A27" s="22" t="s">
        <v>47</v>
      </c>
      <c r="B27" s="22"/>
      <c r="C27" s="22"/>
      <c r="D27" s="22"/>
    </row>
  </sheetData>
  <sheetProtection/>
  <mergeCells count="12">
    <mergeCell ref="B5:E5"/>
    <mergeCell ref="B18:E18"/>
    <mergeCell ref="A17:E17"/>
    <mergeCell ref="A1:E1"/>
    <mergeCell ref="B21:E21"/>
    <mergeCell ref="A25:D25"/>
    <mergeCell ref="B8:E8"/>
    <mergeCell ref="B11:E11"/>
    <mergeCell ref="B14:E14"/>
    <mergeCell ref="A2:D2"/>
    <mergeCell ref="A3:D3"/>
    <mergeCell ref="A4:D4"/>
  </mergeCells>
  <printOptions horizontalCentered="1" verticalCentered="1"/>
  <pageMargins left="0.984251968503937" right="0.2362204724409449" top="0.7086614173228347" bottom="0.4724409448818898" header="0.31496062992125984" footer="0.31496062992125984"/>
  <pageSetup horizontalDpi="300" verticalDpi="300" orientation="portrait" scale="7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G21"/>
  <sheetViews>
    <sheetView zoomScalePageLayoutView="0" workbookViewId="0" topLeftCell="A1">
      <selection activeCell="B30" sqref="B30"/>
    </sheetView>
  </sheetViews>
  <sheetFormatPr defaultColWidth="11.421875" defaultRowHeight="15"/>
  <cols>
    <col min="1" max="1" width="27.8515625" style="0" customWidth="1"/>
    <col min="2" max="2" width="24.140625" style="0" customWidth="1"/>
    <col min="3" max="3" width="18.57421875" style="0" customWidth="1"/>
    <col min="4" max="4" width="19.140625" style="0" customWidth="1"/>
    <col min="5" max="5" width="19.7109375" style="0" customWidth="1"/>
    <col min="6" max="6" width="14.140625" style="0" customWidth="1"/>
  </cols>
  <sheetData>
    <row r="1" spans="1:5" ht="25.5" customHeight="1">
      <c r="A1" s="49" t="s">
        <v>42</v>
      </c>
      <c r="B1" s="50"/>
      <c r="C1" s="50"/>
      <c r="D1" s="50"/>
      <c r="E1" s="51"/>
    </row>
    <row r="2" spans="1:5" ht="15.75" customHeight="1">
      <c r="A2" s="61" t="s">
        <v>10</v>
      </c>
      <c r="B2" s="61"/>
      <c r="C2" s="61"/>
      <c r="D2" s="61"/>
      <c r="E2" s="61"/>
    </row>
    <row r="3" spans="1:5" ht="15.75" customHeight="1">
      <c r="A3" s="61" t="s">
        <v>11</v>
      </c>
      <c r="B3" s="61"/>
      <c r="C3" s="61"/>
      <c r="D3" s="61"/>
      <c r="E3" s="61"/>
    </row>
    <row r="4" spans="1:5" ht="15.75">
      <c r="A4" s="61" t="s">
        <v>44</v>
      </c>
      <c r="B4" s="61"/>
      <c r="C4" s="61"/>
      <c r="D4" s="61"/>
      <c r="E4" s="61"/>
    </row>
    <row r="6" spans="1:5" ht="15">
      <c r="A6" t="s">
        <v>57</v>
      </c>
      <c r="E6" t="s">
        <v>8</v>
      </c>
    </row>
    <row r="7" spans="1:5" ht="15">
      <c r="A7" s="62" t="s">
        <v>9</v>
      </c>
      <c r="B7" s="63" t="s">
        <v>15</v>
      </c>
      <c r="C7" s="64" t="s">
        <v>17</v>
      </c>
      <c r="D7" s="65"/>
      <c r="E7" s="66" t="s">
        <v>16</v>
      </c>
    </row>
    <row r="8" spans="1:5" ht="15">
      <c r="A8" s="62"/>
      <c r="B8" s="62"/>
      <c r="C8" s="6" t="s">
        <v>18</v>
      </c>
      <c r="D8" s="5" t="s">
        <v>19</v>
      </c>
      <c r="E8" s="67"/>
    </row>
    <row r="9" spans="1:7" ht="15.75">
      <c r="A9" s="10" t="s">
        <v>5</v>
      </c>
      <c r="B9" s="7">
        <f>B12*77%</f>
        <v>75416986333.15001</v>
      </c>
      <c r="C9" s="7">
        <f>G9*87.5/100</f>
        <v>1830810603.125</v>
      </c>
      <c r="D9" s="7">
        <f>D12*77/100</f>
        <v>0</v>
      </c>
      <c r="E9" s="12">
        <f>B9+C9+D9</f>
        <v>77247796936.27501</v>
      </c>
      <c r="G9" s="42">
        <v>2092354975</v>
      </c>
    </row>
    <row r="10" spans="1:5" ht="31.5">
      <c r="A10" s="11" t="s">
        <v>12</v>
      </c>
      <c r="B10" s="7">
        <f>B12*11%</f>
        <v>10773855190.45</v>
      </c>
      <c r="C10" s="7">
        <f>G9*12.5/100</f>
        <v>261544371.875</v>
      </c>
      <c r="D10" s="7">
        <f>D12*11/100</f>
        <v>0</v>
      </c>
      <c r="E10" s="12">
        <f>B10+C10+D10</f>
        <v>11035399562.325</v>
      </c>
    </row>
    <row r="11" spans="1:5" ht="31.5">
      <c r="A11" s="11" t="s">
        <v>13</v>
      </c>
      <c r="B11" s="7">
        <f>B12*12%</f>
        <v>11753296571.4</v>
      </c>
      <c r="C11" s="7">
        <v>728345054</v>
      </c>
      <c r="D11" s="7">
        <f>D12*12/100</f>
        <v>0</v>
      </c>
      <c r="E11" s="12">
        <f>B11+C11+D11</f>
        <v>12481641625.4</v>
      </c>
    </row>
    <row r="12" spans="1:5" ht="15.75">
      <c r="A12" s="13" t="s">
        <v>14</v>
      </c>
      <c r="B12" s="8">
        <v>97944138095</v>
      </c>
      <c r="C12" s="8">
        <f>C9+C10+C11</f>
        <v>2820700029</v>
      </c>
      <c r="D12" s="8">
        <v>0</v>
      </c>
      <c r="E12" s="8">
        <f>B12+C12+D12</f>
        <v>100764838124</v>
      </c>
    </row>
    <row r="14" spans="4:6" ht="15">
      <c r="D14" s="16"/>
      <c r="E14" s="15"/>
      <c r="F14" s="17"/>
    </row>
    <row r="15" spans="1:5" ht="31.5">
      <c r="A15" s="34" t="s">
        <v>40</v>
      </c>
      <c r="B15" s="43">
        <v>69766371</v>
      </c>
      <c r="D15" s="14"/>
      <c r="E15" s="15"/>
    </row>
    <row r="16" ht="15">
      <c r="E16" s="15"/>
    </row>
    <row r="17" ht="15">
      <c r="E17" s="16"/>
    </row>
    <row r="18" spans="1:5" ht="15">
      <c r="A18" s="59" t="s">
        <v>49</v>
      </c>
      <c r="B18" s="59"/>
      <c r="C18" s="59"/>
      <c r="D18" s="59"/>
      <c r="E18" s="59"/>
    </row>
    <row r="19" spans="1:5" ht="15">
      <c r="A19" s="60" t="s">
        <v>50</v>
      </c>
      <c r="B19" s="60"/>
      <c r="C19" s="60"/>
      <c r="D19" s="60"/>
      <c r="E19" s="60"/>
    </row>
    <row r="20" spans="1:3" ht="15">
      <c r="A20" s="9" t="s">
        <v>46</v>
      </c>
      <c r="B20" s="9"/>
      <c r="C20" s="9"/>
    </row>
    <row r="21" spans="1:3" ht="15">
      <c r="A21" s="9"/>
      <c r="B21" s="9"/>
      <c r="C21" s="9"/>
    </row>
  </sheetData>
  <sheetProtection/>
  <mergeCells count="10">
    <mergeCell ref="A18:E18"/>
    <mergeCell ref="A19:E19"/>
    <mergeCell ref="A1:E1"/>
    <mergeCell ref="A2:E2"/>
    <mergeCell ref="A3:E3"/>
    <mergeCell ref="A4:E4"/>
    <mergeCell ref="A7:A8"/>
    <mergeCell ref="B7:B8"/>
    <mergeCell ref="C7:D7"/>
    <mergeCell ref="E7:E8"/>
  </mergeCells>
  <printOptions horizontalCentered="1" verticalCentered="1"/>
  <pageMargins left="0.7086614173228347" right="0.7086614173228347" top="0.7480314960629921" bottom="0.7480314960629921" header="0.31496062992125984" footer="0.31496062992125984"/>
  <pageSetup horizontalDpi="300" verticalDpi="3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CLAUDIA  PEDRAZA ALDANA</cp:lastModifiedBy>
  <cp:lastPrinted>2016-01-13T20:56:40Z</cp:lastPrinted>
  <dcterms:created xsi:type="dcterms:W3CDTF">2008-08-26T19:35:11Z</dcterms:created>
  <dcterms:modified xsi:type="dcterms:W3CDTF">2016-01-13T20:58:38Z</dcterms:modified>
  <cp:category/>
  <cp:version/>
  <cp:contentType/>
  <cp:contentStatus/>
</cp:coreProperties>
</file>